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.zakeri\Downloads\"/>
    </mc:Choice>
  </mc:AlternateContent>
  <bookViews>
    <workbookView xWindow="0" yWindow="0" windowWidth="8550" windowHeight="5550" activeTab="1"/>
  </bookViews>
  <sheets>
    <sheet name="مشارکت مدنی" sheetId="1" r:id="rId1"/>
    <sheet name="Sheet1 (2)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" i="1" l="1"/>
  <c r="M5" i="1"/>
  <c r="N5" i="1" s="1"/>
  <c r="M6" i="1"/>
  <c r="N6" i="1" s="1"/>
  <c r="M7" i="1"/>
  <c r="M8" i="1"/>
  <c r="N8" i="1" s="1"/>
  <c r="M9" i="1"/>
  <c r="N9" i="1" s="1"/>
  <c r="M10" i="1"/>
  <c r="N10" i="1" s="1"/>
  <c r="M11" i="1"/>
  <c r="M12" i="1"/>
  <c r="N11" i="1"/>
  <c r="M3" i="1"/>
  <c r="N3" i="1" s="1"/>
  <c r="Q12" i="1"/>
  <c r="Q11" i="1"/>
  <c r="Q10" i="1"/>
  <c r="Q9" i="1"/>
  <c r="Q8" i="1"/>
  <c r="Q7" i="1"/>
  <c r="Q6" i="1"/>
  <c r="Q5" i="1"/>
  <c r="Q4" i="1"/>
  <c r="Q3" i="1"/>
  <c r="L13" i="2"/>
  <c r="O13" i="2" s="1"/>
  <c r="L8" i="2"/>
  <c r="O8" i="2" s="1"/>
  <c r="L7" i="2"/>
  <c r="O7" i="2" s="1"/>
  <c r="L6" i="2"/>
  <c r="O6" i="2" s="1"/>
  <c r="L3" i="2"/>
  <c r="O3" i="2" s="1"/>
  <c r="O17" i="2"/>
  <c r="O16" i="2"/>
  <c r="O15" i="2"/>
  <c r="O14" i="2"/>
  <c r="O12" i="2"/>
  <c r="O11" i="2"/>
  <c r="O10" i="2"/>
  <c r="O9" i="2"/>
  <c r="O5" i="2"/>
  <c r="O4" i="2"/>
  <c r="N12" i="1"/>
  <c r="N4" i="1"/>
  <c r="N7" i="1"/>
  <c r="O12" i="1" l="1"/>
  <c r="O7" i="1"/>
  <c r="O11" i="1"/>
  <c r="O6" i="1"/>
  <c r="O10" i="1"/>
  <c r="O5" i="1"/>
  <c r="O9" i="1"/>
  <c r="O4" i="1"/>
  <c r="O3" i="1"/>
  <c r="O8" i="1"/>
</calcChain>
</file>

<file path=xl/sharedStrings.xml><?xml version="1.0" encoding="utf-8"?>
<sst xmlns="http://schemas.openxmlformats.org/spreadsheetml/2006/main" count="257" uniqueCount="194">
  <si>
    <t>عنوان پروژه</t>
  </si>
  <si>
    <t>وضعیت طرح
(تمام شده، در حال اجرا، آماده فراخوان، متوقف)</t>
  </si>
  <si>
    <t>نام سرمایه گذار</t>
  </si>
  <si>
    <t>شماره  و تاریخ مجوز شورا</t>
  </si>
  <si>
    <t>مساحت عرصه(مترمربع )</t>
  </si>
  <si>
    <t>مساحت اعیان(مترمربع)</t>
  </si>
  <si>
    <t>مکان پروژه</t>
  </si>
  <si>
    <t>درصد پیشرفت فیزیکی اجرای پروژه (از زمان شروع قرارداد)</t>
  </si>
  <si>
    <t>نوع قرارداد</t>
  </si>
  <si>
    <t>شماره قرارداد</t>
  </si>
  <si>
    <t>تاریخ قرارداد</t>
  </si>
  <si>
    <t>تاریخ بهره برداری</t>
  </si>
  <si>
    <t>ارزش ریالی آورده شهرداری</t>
  </si>
  <si>
    <t xml:space="preserve">توضیحات </t>
  </si>
  <si>
    <t>(میلیون ریال)</t>
  </si>
  <si>
    <t xml:space="preserve">سرویس های بهداشتی با تلفیق تجاری </t>
  </si>
  <si>
    <t>تمام شده</t>
  </si>
  <si>
    <t>آقای بیژنی</t>
  </si>
  <si>
    <t>بلوار طالقانی روبروی بازار بزرگ(پارکینگ صدف)</t>
  </si>
  <si>
    <t>bot</t>
  </si>
  <si>
    <t xml:space="preserve">زمین و ارایه مجوزلازم </t>
  </si>
  <si>
    <t>سرویس های بهداشتی با تلفیق تجاری</t>
  </si>
  <si>
    <t>شرکت پی گستران آنامیس</t>
  </si>
  <si>
    <t>بلوار پردیس</t>
  </si>
  <si>
    <t>1/55895</t>
  </si>
  <si>
    <t xml:space="preserve"> کوی نواب</t>
  </si>
  <si>
    <t>آقای نیکویی</t>
  </si>
  <si>
    <t>1/1136,1396/12/14</t>
  </si>
  <si>
    <t>1/67220</t>
  </si>
  <si>
    <t>1401/03/25</t>
  </si>
  <si>
    <t>bolt</t>
  </si>
  <si>
    <t>زمین و ارایه مجوز لازم</t>
  </si>
  <si>
    <t>زمین و ارایه مجوزهای لازم</t>
  </si>
  <si>
    <t>خیابان غذا</t>
  </si>
  <si>
    <t>آقای جهادیان</t>
  </si>
  <si>
    <t xml:space="preserve"> کمپ</t>
  </si>
  <si>
    <t>متوقف</t>
  </si>
  <si>
    <t>آقای زاهدی</t>
  </si>
  <si>
    <t>انتهای بلوار خلیج فارس پشت فرودگاه</t>
  </si>
  <si>
    <t xml:space="preserve">زمین ، ارایه مجوز ساخت ، بهره برداری و تامین انشعابات </t>
  </si>
  <si>
    <t>مجتمع تجاری سمدو</t>
  </si>
  <si>
    <t>دکتر سعید بهبودی</t>
  </si>
  <si>
    <t>1/23139</t>
  </si>
  <si>
    <t>1402/11/1</t>
  </si>
  <si>
    <t>مجتمع مسکونی سمدو قطعه 29</t>
  </si>
  <si>
    <t>در حال اجرا</t>
  </si>
  <si>
    <t>آقای لواسانی</t>
  </si>
  <si>
    <t>سرمایه گذار بر اساس مدت قرارداد و برنامه زمان بندی نسبت به اجرای پروژه اقدام نگرده است</t>
  </si>
  <si>
    <t>تابلوهای گردان چهاروجهی ساعت دار</t>
  </si>
  <si>
    <t xml:space="preserve">شرکت یکتا طلوع قشم </t>
  </si>
  <si>
    <t>1/159020</t>
  </si>
  <si>
    <t>ارایه مجوزهای لازم جهت تجهیز و بهره برداری و تامین برق هفت دستگاه تابلو تبلیغاتی چهار و جهی</t>
  </si>
  <si>
    <t>پلاتو دریا</t>
  </si>
  <si>
    <t>ارسال به کمیسیون ماده 38</t>
  </si>
  <si>
    <t>آقای جعفری</t>
  </si>
  <si>
    <t>1/627,1398/05/22</t>
  </si>
  <si>
    <t>بلوار امام حسین جنب پارک هنر</t>
  </si>
  <si>
    <t>1/159105</t>
  </si>
  <si>
    <t>ساختمان پلاتو و زمین  و ارایه مجوز بهره برداری</t>
  </si>
  <si>
    <t xml:space="preserve"> اکوپارک سورو</t>
  </si>
  <si>
    <t xml:space="preserve">خانم بهره </t>
  </si>
  <si>
    <t>بلوارساحلی،جنب بوستان کپشکن</t>
  </si>
  <si>
    <t xml:space="preserve">فرهنگسرای انقلاب </t>
  </si>
  <si>
    <t>آقای ازدان</t>
  </si>
  <si>
    <t>1/1229,1398/11/12</t>
  </si>
  <si>
    <t>چهارراه22 بهمن</t>
  </si>
  <si>
    <t>1/74887</t>
  </si>
  <si>
    <t>ارایه مجوزهای لازم</t>
  </si>
  <si>
    <t xml:space="preserve"> مسکونی قطعه 6 سمدو</t>
  </si>
  <si>
    <t>آقای عیسی آبی بیگلو</t>
  </si>
  <si>
    <t>1/869,1399/12/03</t>
  </si>
  <si>
    <t>1/48809</t>
  </si>
  <si>
    <t>درمانی سمدو</t>
  </si>
  <si>
    <t xml:space="preserve">خانم عزیزی کوتنایی </t>
  </si>
  <si>
    <t>پروژه مسکونی عدالت 1</t>
  </si>
  <si>
    <t>1/238, 1401/05/09</t>
  </si>
  <si>
    <t>1401/163009</t>
  </si>
  <si>
    <t xml:space="preserve"> شهربازی</t>
  </si>
  <si>
    <t>آقای سلگی</t>
  </si>
  <si>
    <t>1/838,1401/09/28</t>
  </si>
  <si>
    <t>پارک دولت پشت تالار آوینی</t>
  </si>
  <si>
    <t>زمین ، ارائه مجوزهای لازم و تعدادی دستگاه بازی از قبل</t>
  </si>
  <si>
    <t>چرخ و فلک</t>
  </si>
  <si>
    <t>1402-6/1/729,1402/05/04</t>
  </si>
  <si>
    <t xml:space="preserve">بلوار ساحلی جنب بازار ماهی فروشان </t>
  </si>
  <si>
    <t>ورزشی ملوانان 1272</t>
  </si>
  <si>
    <t>اخذ پروانه</t>
  </si>
  <si>
    <t>آقای حامد سعادتمند</t>
  </si>
  <si>
    <t>1402/189087</t>
  </si>
  <si>
    <t xml:space="preserve">در حال اخذ پروانه ساختمانی </t>
  </si>
  <si>
    <t xml:space="preserve"> مسکونی قطعه 7 سمدو</t>
  </si>
  <si>
    <t>حمام ساحلی</t>
  </si>
  <si>
    <t>6-1/1854 ,1402/10/05</t>
  </si>
  <si>
    <t>1403/42707</t>
  </si>
  <si>
    <t>زمین و ارایه مجوز بهره برداری</t>
  </si>
  <si>
    <t>تلویزیون ۳ بعدی</t>
  </si>
  <si>
    <t>آقای سعادتمند</t>
  </si>
  <si>
    <t>6-1/1493,1402/08/15</t>
  </si>
  <si>
    <t>1403/104725</t>
  </si>
  <si>
    <t>ارائه مجوز های لازم جهت اجرای پروژه</t>
  </si>
  <si>
    <t>دستگاه از کشور چین خریداری گردیده است فونداسیون و سازه تلوزیون سه بعدی در حال اجرا می باشد.</t>
  </si>
  <si>
    <t>شهرک صنفی</t>
  </si>
  <si>
    <t>در مرحله اجرا</t>
  </si>
  <si>
    <t>1403/146993</t>
  </si>
  <si>
    <t>تلوزیون شهری</t>
  </si>
  <si>
    <t>6-1/1489،1403/08/28</t>
  </si>
  <si>
    <t>فضای پذیرایی و فضای سبز بلوار دانشگاه</t>
  </si>
  <si>
    <t>6-2/1991,1402/10/27</t>
  </si>
  <si>
    <t>خیابان دانشگاه</t>
  </si>
  <si>
    <t>مسکونی عدالت 2</t>
  </si>
  <si>
    <t>1/238,1401/05/09</t>
  </si>
  <si>
    <t>باغ نوری</t>
  </si>
  <si>
    <t>آماده فراخوان</t>
  </si>
  <si>
    <t>6/1/1881-1403/11/08</t>
  </si>
  <si>
    <t>پارک دباغیان</t>
  </si>
  <si>
    <t>آکواریوم</t>
  </si>
  <si>
    <t>آقای طباطبایی</t>
  </si>
  <si>
    <t>بلوار ساحلی - جنب پارک کپشکن</t>
  </si>
  <si>
    <t>1402/102496</t>
  </si>
  <si>
    <t xml:space="preserve">مجموعه آکواریوم و ارایه مجوزهای لازم </t>
  </si>
  <si>
    <t>خانم مرضیه درویشی دیوانمرد</t>
  </si>
  <si>
    <t>ضلع شرقی چهارراه دانشگاه- درب شهرداری مرکزی</t>
  </si>
  <si>
    <t>ارائه مجوز محل جهت اجرای پروژه</t>
  </si>
  <si>
    <t>1404/18784</t>
  </si>
  <si>
    <t>آقای رستمی لیاولی</t>
  </si>
  <si>
    <t>1406/09/21</t>
  </si>
  <si>
    <t>4597/75</t>
  </si>
  <si>
    <t>در مرحله انعقاد قرارداد</t>
  </si>
  <si>
    <t>1399/10/06</t>
  </si>
  <si>
    <t>1408/01/02</t>
  </si>
  <si>
    <t>1405/09/05</t>
  </si>
  <si>
    <t>1406/01/02</t>
  </si>
  <si>
    <t>1404/02/28</t>
  </si>
  <si>
    <t>1402/12/30</t>
  </si>
  <si>
    <t>1402/011/12</t>
  </si>
  <si>
    <t>1400/011/03</t>
  </si>
  <si>
    <t>1400/10/04</t>
  </si>
  <si>
    <t>آقای دیربند/شرکت نمای سبز هرمز</t>
  </si>
  <si>
    <t>آقای کوهگرد/شرکت تعاونی هرمزگان ساختار بندر</t>
  </si>
  <si>
    <t>سرمایه گذار بر اساس مدت قرارداد و برنامه زمان بندی نسبت به اجرای پروژه اقدام نکرده است</t>
  </si>
  <si>
    <t>1404-18782</t>
  </si>
  <si>
    <t>زمان ساخت براساس قرارداد</t>
  </si>
  <si>
    <t>ضلع شمال شرقی چهار راه پردیس</t>
  </si>
  <si>
    <t>آقای مهیار امیری</t>
  </si>
  <si>
    <t>زمین و ارائه مجوزهای ساخت و بهره برداری</t>
  </si>
  <si>
    <t>بلوار ساحلی ،جنب آتش نشانی بوستان ورزش</t>
  </si>
  <si>
    <t>بلوار پردیس:100</t>
  </si>
  <si>
    <t xml:space="preserve">چهارراه پگاه(1) </t>
  </si>
  <si>
    <t>چهار راه مرادی(3)-روبروی بازار ماهی فروشان(4) -چهارراه صاحب الزمان (4)-داخل بازار عوضی ها(3)-روبروی بازار زیتون (3)</t>
  </si>
  <si>
    <t>1/70592</t>
  </si>
  <si>
    <t>1/27737</t>
  </si>
  <si>
    <t>1/35242</t>
  </si>
  <si>
    <t>1402/82391</t>
  </si>
  <si>
    <t>1402/82390</t>
  </si>
  <si>
    <t>1402/100103</t>
  </si>
  <si>
    <t>1/16595</t>
  </si>
  <si>
    <t>1/25261</t>
  </si>
  <si>
    <t>مدت زمان ساخت براساس قرارداد(ماه)</t>
  </si>
  <si>
    <t>در مرحله اخذ پروانه ساختمانی</t>
  </si>
  <si>
    <t>مدت زمان تهیه نقشه و پروانه ساختمانی(ماه)</t>
  </si>
  <si>
    <t>تاریخ اتمام زمان قرارداد(ماه)</t>
  </si>
  <si>
    <t xml:space="preserve">مدت زمان باقی مانده </t>
  </si>
  <si>
    <t>ماه شمار</t>
  </si>
  <si>
    <t>روز شمار</t>
  </si>
  <si>
    <t>مدت طوره بهره برداری توسط سرمایه گذار(ماه)</t>
  </si>
  <si>
    <t xml:space="preserve">تاریخ ضمانت نامه </t>
  </si>
  <si>
    <t>آبنما</t>
  </si>
  <si>
    <t>اتمام</t>
  </si>
  <si>
    <t>محمد کاوه</t>
  </si>
  <si>
    <t>بازارچه گل وگیاه</t>
  </si>
  <si>
    <t xml:space="preserve">اتمام </t>
  </si>
  <si>
    <t>حسین درویشی</t>
  </si>
  <si>
    <t>*</t>
  </si>
  <si>
    <t xml:space="preserve">سررسید ضمانت نامه </t>
  </si>
  <si>
    <t>مدت اضافه شده به دلیل شرایط فرس یا مصوب سازمان</t>
  </si>
  <si>
    <t>مدت اضافه شده شرایط فرس یا مصوب شهرداری</t>
  </si>
  <si>
    <t>قرارداد و ضمانتنامه این پروژه در واحد مالی و حقوقی سازمان موجود نمیباشد کلیه مدارک در حقوقی مرکز است</t>
  </si>
  <si>
    <t>یک فقره چک و 10 فقره سفته بابت ضمانت در خزانه مرکز می باشد</t>
  </si>
  <si>
    <t>نامه اخطاریه بابت اجاره بها به سرمایه گذار و حقوقی سازمان تحویل داده شده است و  نامه  تمدید ضمانت در مورخ 1404/05/25 به بانک ارسال شد</t>
  </si>
  <si>
    <t>نامه تمدید ضمانتنامه 1404/06/05 به بانک ارسال شده است</t>
  </si>
  <si>
    <t>اجاره بها  تاکنون بصورت تهاتر با مطالبات بوده است  نامه  اخطاریه اجاره بها 1404/06/24  ارسال شد .ضمانت نامه در مرکز می باشد .</t>
  </si>
  <si>
    <t>در زمان عقد قراداد هیچ گونه ضمانت نامه ای از سرمایه گذار اخذ نشده است</t>
  </si>
  <si>
    <r>
      <t xml:space="preserve">سرمایه گذار بر اساس مدت قرارداد و برنامه زمان بندی نسبت به اجرای پروژه اقدام نگرده است/  </t>
    </r>
    <r>
      <rPr>
        <b/>
        <sz val="8"/>
        <color rgb="FFFF0000"/>
        <rFont val="B Nazanin"/>
        <charset val="178"/>
      </rPr>
      <t>ضبط مبلغ ضمانتنامه  انجام شد .</t>
    </r>
  </si>
  <si>
    <t>انقضای ضمانت نامه 1404/10/29 می باشد</t>
  </si>
  <si>
    <t>انقضای ضمانت نامه 1405/01/24 می باشد</t>
  </si>
  <si>
    <t>نامه تمدید ضمانت نامه به بانک ارسال شده است</t>
  </si>
  <si>
    <t>پروژه اتمام نیازی به تمدید ضمانت نامه نمی باشد.</t>
  </si>
  <si>
    <r>
      <t>سرمایه گذار بر اساس مدت قرارداد و برنامه زمان بندی نسبت به اجرای پروژه اقدام نکرده است./</t>
    </r>
    <r>
      <rPr>
        <b/>
        <sz val="7"/>
        <color rgb="FFFF0000"/>
        <rFont val="B Nazanin"/>
        <charset val="178"/>
      </rPr>
      <t xml:space="preserve"> باتوجه به ثبت درامدی کلیه واحدها و با توجه به اظهارات معاون سازمان که پروژه بعه اتمام رسیده در خصوص تمدید ضمانت نامه اقدامی صورت نپذیرفته است</t>
    </r>
  </si>
  <si>
    <r>
      <t xml:space="preserve">سرمایه گذار بر اساس مدت قرارداد و برنامه زمان بندی نسبت به اجرای پروژه اقدام نگرده است/ </t>
    </r>
    <r>
      <rPr>
        <b/>
        <sz val="11"/>
        <color rgb="FFFF0000"/>
        <rFont val="B Nazanin"/>
        <charset val="178"/>
      </rPr>
      <t xml:space="preserve">نامه جهت ضبط سپرده به بانک ارسال شده است </t>
    </r>
  </si>
  <si>
    <r>
      <rPr>
        <b/>
        <sz val="8"/>
        <color theme="1"/>
        <rFont val="B Nazanin"/>
        <charset val="178"/>
      </rPr>
      <t>سرمایه گذار بر اساس مدت قرارداد و برنامه زمان بندی نسبت به اجرای پروژه اقدام نگرده است</t>
    </r>
    <r>
      <rPr>
        <b/>
        <sz val="8"/>
        <color rgb="FFFF0000"/>
        <rFont val="B Nazanin"/>
        <charset val="178"/>
      </rPr>
      <t>/ نامه تمدید ضمانت به بانک ارسال شده است</t>
    </r>
  </si>
  <si>
    <r>
      <t>سرمایه گذار بر اساس مدت قرارداد و برنامه زمان بندی نسبت به اجرای پروژه اقدام نگرده است/</t>
    </r>
    <r>
      <rPr>
        <b/>
        <sz val="11"/>
        <color rgb="FFFF0000"/>
        <rFont val="B Nazanin"/>
        <charset val="178"/>
      </rPr>
      <t>ضبط سپرده انجام شده است</t>
    </r>
  </si>
  <si>
    <t>ضبط سپرده انجام شده است</t>
  </si>
  <si>
    <r>
      <t>در حال مذاکره با شهرداری برای اجرای بخش تعهدات شهرداری در قرارداد توسط سرمایه گذار /</t>
    </r>
    <r>
      <rPr>
        <b/>
        <sz val="8"/>
        <color rgb="FFFF0000"/>
        <rFont val="B Nazanin"/>
        <charset val="178"/>
      </rPr>
      <t>در خصوص اجاره بها و ضمانت نامه گزارش به ریاست سازمان ارائه می گردد.</t>
    </r>
  </si>
  <si>
    <r>
      <t xml:space="preserve">سرمایه گذار بر اساس مدت قرارداد و برنامه زمان بندی نسبت به اجرای پروژه اقدام نگرده است/ </t>
    </r>
    <r>
      <rPr>
        <b/>
        <sz val="8"/>
        <color rgb="FFFF0000"/>
        <rFont val="B Nazanin"/>
        <charset val="178"/>
      </rPr>
      <t>هیچ گونه مدارک مالی در سازمان موجود نمیباشد قرارداد در شهرداری مرکزی تنظیم شده است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</si>
</sst>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;[Red]#,##0"/>
    <numFmt numFmtId="166" formatCode="[$-960429]dd/mm/yyyy;@"/>
    <numFmt numFmtId="167" formatCode="[Red]#\▲;[Blue]#\▼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B Titr"/>
      <charset val="178"/>
    </font>
    <font>
      <b/>
      <sz val="10"/>
      <color rgb="FFFFFFFF"/>
      <name val="B Titr"/>
      <charset val="178"/>
    </font>
    <font>
      <sz val="10"/>
      <color theme="0"/>
      <name val="B Titr"/>
      <charset val="178"/>
    </font>
    <font>
      <b/>
      <sz val="12"/>
      <color theme="0"/>
      <name val="B Nazanin"/>
      <charset val="178"/>
    </font>
    <font>
      <b/>
      <sz val="12"/>
      <color rgb="FF000000"/>
      <name val="B Nazanin"/>
      <charset val="178"/>
    </font>
    <font>
      <sz val="11"/>
      <color theme="1"/>
      <name val="Calibri"/>
      <family val="2"/>
      <charset val="178"/>
      <scheme val="minor"/>
    </font>
    <font>
      <b/>
      <sz val="12"/>
      <color theme="1"/>
      <name val="B Nazanin"/>
      <charset val="178"/>
    </font>
    <font>
      <b/>
      <sz val="12"/>
      <color theme="1"/>
      <name val="2  Nazanin"/>
      <charset val="178"/>
    </font>
    <font>
      <b/>
      <sz val="11"/>
      <color theme="1"/>
      <name val="B Nazanin"/>
      <charset val="178"/>
    </font>
    <font>
      <b/>
      <sz val="12"/>
      <color rgb="FF000000"/>
      <name val="2  Nazanin"/>
      <charset val="178"/>
    </font>
    <font>
      <b/>
      <sz val="11"/>
      <color rgb="FF000000"/>
      <name val="B Nazanin"/>
      <charset val="178"/>
    </font>
    <font>
      <b/>
      <sz val="10"/>
      <color theme="1"/>
      <name val="B Nazanin"/>
      <charset val="178"/>
    </font>
    <font>
      <b/>
      <sz val="14"/>
      <color rgb="FF000000"/>
      <name val="B Nazanin"/>
      <charset val="178"/>
    </font>
    <font>
      <b/>
      <sz val="16"/>
      <color theme="1"/>
      <name val="B Nazanin"/>
      <charset val="178"/>
    </font>
    <font>
      <b/>
      <sz val="11"/>
      <color theme="1"/>
      <name val="Calibri"/>
      <family val="2"/>
      <scheme val="minor"/>
    </font>
    <font>
      <b/>
      <sz val="12"/>
      <color theme="7" tint="0.59999389629810485"/>
      <name val="B Nazanin"/>
      <charset val="178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2  Nazanin"/>
      <charset val="178"/>
    </font>
    <font>
      <b/>
      <sz val="8"/>
      <color theme="1"/>
      <name val="B Nazanin"/>
      <charset val="178"/>
    </font>
    <font>
      <sz val="8"/>
      <color theme="1"/>
      <name val="Calibri"/>
      <family val="2"/>
      <scheme val="minor"/>
    </font>
    <font>
      <b/>
      <sz val="9"/>
      <color theme="1"/>
      <name val="B Nazanin"/>
      <charset val="178"/>
    </font>
    <font>
      <sz val="9"/>
      <color theme="1"/>
      <name val="Calibri"/>
      <family val="2"/>
      <scheme val="minor"/>
    </font>
    <font>
      <sz val="8"/>
      <color theme="1"/>
      <name val="2  Nazanin"/>
      <charset val="178"/>
    </font>
    <font>
      <b/>
      <sz val="11"/>
      <color rgb="FFFF0000"/>
      <name val="B Nazanin"/>
      <charset val="178"/>
    </font>
    <font>
      <b/>
      <sz val="8"/>
      <color rgb="FFFF0000"/>
      <name val="B Nazanin"/>
      <charset val="178"/>
    </font>
    <font>
      <sz val="11"/>
      <color theme="1"/>
      <name val="B Nazanin"/>
      <charset val="178"/>
    </font>
    <font>
      <b/>
      <sz val="7"/>
      <color theme="1"/>
      <name val="B Nazanin"/>
      <charset val="178"/>
    </font>
    <font>
      <b/>
      <sz val="7"/>
      <color rgb="FFFF0000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7030A0"/>
        <bgColor theme="4" tint="0.79998168889431442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4" tint="-0.2499465926084170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99">
    <xf numFmtId="0" fontId="0" fillId="0" borderId="0" xfId="0"/>
    <xf numFmtId="0" fontId="6" fillId="3" borderId="2" xfId="0" applyFont="1" applyFill="1" applyBorder="1" applyAlignment="1">
      <alignment horizontal="center" vertical="center" wrapText="1" shrinkToFit="1" readingOrder="2"/>
    </xf>
    <xf numFmtId="0" fontId="8" fillId="3" borderId="2" xfId="0" applyFont="1" applyFill="1" applyBorder="1" applyAlignment="1">
      <alignment horizontal="center" vertical="center" wrapText="1"/>
    </xf>
    <xf numFmtId="9" fontId="8" fillId="3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readingOrder="2"/>
    </xf>
    <xf numFmtId="0" fontId="6" fillId="3" borderId="2" xfId="2" applyFont="1" applyFill="1" applyBorder="1" applyAlignment="1">
      <alignment horizontal="center" vertical="center" wrapText="1" shrinkToFit="1" readingOrder="2"/>
    </xf>
    <xf numFmtId="0" fontId="9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 readingOrder="2"/>
    </xf>
    <xf numFmtId="0" fontId="6" fillId="3" borderId="2" xfId="0" applyFont="1" applyFill="1" applyBorder="1" applyAlignment="1">
      <alignment horizontal="center" vertical="center" shrinkToFit="1" readingOrder="2"/>
    </xf>
    <xf numFmtId="3" fontId="8" fillId="0" borderId="2" xfId="0" applyNumberFormat="1" applyFont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9" fontId="8" fillId="3" borderId="2" xfId="0" applyNumberFormat="1" applyFont="1" applyFill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 wrapText="1"/>
    </xf>
    <xf numFmtId="9" fontId="6" fillId="3" borderId="2" xfId="0" applyNumberFormat="1" applyFont="1" applyFill="1" applyBorder="1" applyAlignment="1">
      <alignment horizontal="center" vertical="center" wrapText="1" shrinkToFi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3" borderId="2" xfId="0" applyFont="1" applyFill="1" applyBorder="1" applyAlignment="1">
      <alignment horizontal="center" vertical="center" readingOrder="2"/>
    </xf>
    <xf numFmtId="0" fontId="0" fillId="2" borderId="0" xfId="0" applyFill="1"/>
    <xf numFmtId="0" fontId="9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 shrinkToFit="1" readingOrder="2"/>
    </xf>
    <xf numFmtId="0" fontId="10" fillId="3" borderId="2" xfId="0" applyFont="1" applyFill="1" applyBorder="1" applyAlignment="1">
      <alignment horizontal="center" vertical="center" wrapText="1"/>
    </xf>
    <xf numFmtId="0" fontId="0" fillId="3" borderId="0" xfId="0" applyFill="1"/>
    <xf numFmtId="0" fontId="6" fillId="0" borderId="2" xfId="0" applyFont="1" applyBorder="1" applyAlignment="1">
      <alignment horizontal="center" vertical="center" wrapText="1" shrinkToFit="1" readingOrder="2"/>
    </xf>
    <xf numFmtId="0" fontId="12" fillId="0" borderId="2" xfId="0" applyFont="1" applyBorder="1" applyAlignment="1">
      <alignment horizontal="center" vertical="center" wrapText="1" shrinkToFit="1" readingOrder="2"/>
    </xf>
    <xf numFmtId="0" fontId="14" fillId="0" borderId="2" xfId="0" applyFont="1" applyBorder="1" applyAlignment="1">
      <alignment horizontal="center" vertical="center" wrapText="1" shrinkToFit="1" readingOrder="2"/>
    </xf>
    <xf numFmtId="0" fontId="15" fillId="3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166" fontId="8" fillId="4" borderId="2" xfId="0" applyNumberFormat="1" applyFont="1" applyFill="1" applyBorder="1" applyAlignment="1">
      <alignment horizontal="center" vertical="center" wrapText="1"/>
    </xf>
    <xf numFmtId="166" fontId="6" fillId="3" borderId="2" xfId="0" applyNumberFormat="1" applyFont="1" applyFill="1" applyBorder="1" applyAlignment="1">
      <alignment horizontal="center" vertical="center" wrapText="1" shrinkToFit="1" readingOrder="2"/>
    </xf>
    <xf numFmtId="166" fontId="8" fillId="3" borderId="2" xfId="0" applyNumberFormat="1" applyFont="1" applyFill="1" applyBorder="1" applyAlignment="1">
      <alignment horizontal="center" vertical="center"/>
    </xf>
    <xf numFmtId="166" fontId="0" fillId="0" borderId="0" xfId="0" applyNumberFormat="1"/>
    <xf numFmtId="166" fontId="8" fillId="3" borderId="2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 shrinkToFit="1" readingOrder="2"/>
    </xf>
    <xf numFmtId="0" fontId="3" fillId="2" borderId="4" xfId="0" applyFont="1" applyFill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5" fillId="2" borderId="6" xfId="0" applyFont="1" applyFill="1" applyBorder="1" applyAlignment="1">
      <alignment horizontal="center" vertical="center" wrapText="1" shrinkToFit="1" readingOrder="2"/>
    </xf>
    <xf numFmtId="0" fontId="5" fillId="2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 shrinkToFit="1" readingOrder="2"/>
    </xf>
    <xf numFmtId="0" fontId="5" fillId="2" borderId="6" xfId="2" applyFont="1" applyFill="1" applyBorder="1" applyAlignment="1">
      <alignment horizontal="center" vertical="center" wrapText="1" shrinkToFit="1" readingOrder="2"/>
    </xf>
    <xf numFmtId="0" fontId="5" fillId="2" borderId="6" xfId="0" applyFont="1" applyFill="1" applyBorder="1" applyAlignment="1">
      <alignment horizontal="center" vertical="center"/>
    </xf>
    <xf numFmtId="167" fontId="0" fillId="0" borderId="0" xfId="0" applyNumberFormat="1"/>
    <xf numFmtId="167" fontId="17" fillId="6" borderId="2" xfId="0" applyNumberFormat="1" applyFont="1" applyFill="1" applyBorder="1" applyAlignment="1">
      <alignment horizontal="center" vertical="center" wrapText="1"/>
    </xf>
    <xf numFmtId="167" fontId="8" fillId="4" borderId="2" xfId="0" applyNumberFormat="1" applyFont="1" applyFill="1" applyBorder="1" applyAlignment="1">
      <alignment horizontal="center" vertical="center" wrapText="1"/>
    </xf>
    <xf numFmtId="167" fontId="3" fillId="7" borderId="1" xfId="0" applyNumberFormat="1" applyFont="1" applyFill="1" applyBorder="1" applyAlignment="1">
      <alignment horizontal="center" vertical="center" wrapText="1" readingOrder="2"/>
    </xf>
    <xf numFmtId="0" fontId="8" fillId="3" borderId="11" xfId="0" applyFont="1" applyFill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 wrapText="1" readingOrder="2"/>
    </xf>
    <xf numFmtId="166" fontId="13" fillId="3" borderId="2" xfId="0" applyNumberFormat="1" applyFont="1" applyFill="1" applyBorder="1" applyAlignment="1">
      <alignment horizontal="center" vertical="center" wrapText="1"/>
    </xf>
    <xf numFmtId="167" fontId="8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wrapText="1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3" fillId="0" borderId="7" xfId="0" applyFont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8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 readingOrder="2"/>
    </xf>
    <xf numFmtId="0" fontId="3" fillId="7" borderId="7" xfId="0" applyFont="1" applyFill="1" applyBorder="1" applyAlignment="1">
      <alignment horizontal="center" vertical="center" wrapText="1" readingOrder="2"/>
    </xf>
    <xf numFmtId="0" fontId="3" fillId="7" borderId="4" xfId="0" applyFont="1" applyFill="1" applyBorder="1" applyAlignment="1">
      <alignment horizontal="center" vertical="center" wrapText="1" readingOrder="2"/>
    </xf>
    <xf numFmtId="0" fontId="3" fillId="7" borderId="2" xfId="0" applyFont="1" applyFill="1" applyBorder="1" applyAlignment="1">
      <alignment horizontal="center" vertical="center" wrapText="1" readingOrder="2"/>
    </xf>
    <xf numFmtId="166" fontId="3" fillId="7" borderId="4" xfId="0" applyNumberFormat="1" applyFont="1" applyFill="1" applyBorder="1" applyAlignment="1">
      <alignment horizontal="center" vertical="center" wrapText="1" readingOrder="2"/>
    </xf>
    <xf numFmtId="166" fontId="3" fillId="7" borderId="2" xfId="0" applyNumberFormat="1" applyFont="1" applyFill="1" applyBorder="1" applyAlignment="1">
      <alignment horizontal="center" vertical="center" wrapText="1" readingOrder="2"/>
    </xf>
    <xf numFmtId="0" fontId="3" fillId="2" borderId="11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7" borderId="8" xfId="0" applyFont="1" applyFill="1" applyBorder="1" applyAlignment="1">
      <alignment horizontal="center" vertical="center" wrapText="1" readingOrder="2"/>
    </xf>
    <xf numFmtId="0" fontId="3" fillId="7" borderId="1" xfId="0" applyFont="1" applyFill="1" applyBorder="1" applyAlignment="1">
      <alignment horizontal="center" vertical="center" wrapText="1" readingOrder="2"/>
    </xf>
    <xf numFmtId="0" fontId="3" fillId="7" borderId="9" xfId="0" applyFont="1" applyFill="1" applyBorder="1" applyAlignment="1">
      <alignment horizontal="center" vertical="center" wrapText="1" readingOrder="2"/>
    </xf>
    <xf numFmtId="0" fontId="3" fillId="7" borderId="10" xfId="0" applyFont="1" applyFill="1" applyBorder="1" applyAlignment="1">
      <alignment horizontal="center" vertical="center" wrapText="1" readingOrder="2"/>
    </xf>
    <xf numFmtId="0" fontId="2" fillId="7" borderId="3" xfId="0" applyFont="1" applyFill="1" applyBorder="1" applyAlignment="1">
      <alignment horizontal="center" vertical="center" readingOrder="2"/>
    </xf>
    <xf numFmtId="0" fontId="2" fillId="7" borderId="6" xfId="0" applyFont="1" applyFill="1" applyBorder="1" applyAlignment="1">
      <alignment horizontal="center" vertical="center" readingOrder="2"/>
    </xf>
    <xf numFmtId="0" fontId="3" fillId="2" borderId="8" xfId="0" applyFont="1" applyFill="1" applyBorder="1" applyAlignment="1">
      <alignment horizontal="center" vertical="center" wrapText="1" readingOrder="2"/>
    </xf>
    <xf numFmtId="0" fontId="2" fillId="2" borderId="3" xfId="0" applyFont="1" applyFill="1" applyBorder="1" applyAlignment="1">
      <alignment horizontal="center" vertical="center" readingOrder="2"/>
    </xf>
    <xf numFmtId="0" fontId="2" fillId="2" borderId="6" xfId="0" applyFont="1" applyFill="1" applyBorder="1" applyAlignment="1">
      <alignment horizontal="center" vertical="center" readingOrder="2"/>
    </xf>
    <xf numFmtId="0" fontId="3" fillId="2" borderId="4" xfId="0" applyFont="1" applyFill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 vertical="center" wrapText="1" readingOrder="2"/>
    </xf>
    <xf numFmtId="166" fontId="3" fillId="2" borderId="2" xfId="0" applyNumberFormat="1" applyFont="1" applyFill="1" applyBorder="1" applyAlignment="1">
      <alignment horizontal="center" vertical="center" wrapText="1" readingOrder="2"/>
    </xf>
    <xf numFmtId="0" fontId="3" fillId="2" borderId="5" xfId="0" applyFont="1" applyFill="1" applyBorder="1" applyAlignment="1">
      <alignment horizontal="center" vertical="center" wrapText="1" readingOrder="2"/>
    </xf>
    <xf numFmtId="0" fontId="3" fillId="2" borderId="7" xfId="0" applyFont="1" applyFill="1" applyBorder="1" applyAlignment="1">
      <alignment horizontal="center" vertical="center" wrapText="1" readingOrder="2"/>
    </xf>
  </cellXfs>
  <cellStyles count="3">
    <cellStyle name="Comma" xfId="1" builtinId="3"/>
    <cellStyle name="Normal" xfId="0" builtinId="0"/>
    <cellStyle name="Normal 11" xfId="2"/>
  </cellStyles>
  <dxfs count="16">
    <dxf>
      <fill>
        <gradientFill type="path" left="0.5" right="0.5" top="0.5" bottom="0.5">
          <stop position="0">
            <color theme="0"/>
          </stop>
          <stop position="1">
            <color theme="7" tint="0.80001220740379042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5" tint="-0.25098422193060094"/>
          </stop>
        </gradient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233616"/>
        </patternFill>
      </fill>
    </dxf>
    <dxf>
      <fill>
        <patternFill patternType="solid">
          <bgColor theme="1" tint="0.499984740745262"/>
        </patternFill>
      </fill>
    </dxf>
    <dxf>
      <fill>
        <gradientFill type="path" left="0.5" right="0.5" top="0.5" bottom="0.5">
          <stop position="0">
            <color theme="4" tint="0.59999389629810485"/>
          </stop>
          <stop position="1">
            <color theme="5" tint="-0.49803155613879818"/>
          </stop>
        </gradientFill>
      </fill>
    </dxf>
    <dxf>
      <fill>
        <gradientFill type="path" left="0.5" right="0.5" top="0.5" bottom="0.5">
          <stop position="0">
            <color theme="4" tint="-0.25098422193060094"/>
          </stop>
          <stop position="1">
            <color theme="7" tint="0.40000610370189521"/>
          </stop>
        </gradientFill>
      </fill>
    </dxf>
    <dxf>
      <fill>
        <gradientFill type="path" left="0.5" right="0.5" top="0.5" bottom="0.5">
          <stop position="0">
            <color theme="4" tint="0.59999389629810485"/>
          </stop>
          <stop position="1">
            <color theme="7" tint="0.40000610370189521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type="path" left="0.5" right="0.5" top="0.5" bottom="0.5">
          <stop position="0">
            <color theme="4" tint="0.59999389629810485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4" tint="0.40000610370189521"/>
          </stop>
          <stop position="1">
            <color theme="5" tint="-0.25098422193060094"/>
          </stop>
        </gradientFill>
      </fill>
    </dxf>
  </dxfs>
  <tableStyles count="0" defaultTableStyle="TableStyleMedium2" defaultPivotStyle="PivotStyleLight16"/>
  <colors>
    <mruColors>
      <color rgb="FF2336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rightToLeft="1" zoomScale="85" zoomScaleNormal="85" workbookViewId="0">
      <pane xSplit="1" topLeftCell="O1" activePane="topRight" state="frozen"/>
      <selection pane="topRight" activeCell="T5" sqref="T5"/>
    </sheetView>
  </sheetViews>
  <sheetFormatPr defaultRowHeight="15"/>
  <cols>
    <col min="1" max="1" width="20.85546875" customWidth="1"/>
    <col min="2" max="2" width="18" customWidth="1"/>
    <col min="3" max="3" width="16.140625" customWidth="1"/>
    <col min="4" max="4" width="14.5703125" customWidth="1"/>
    <col min="5" max="5" width="10.140625" customWidth="1"/>
    <col min="6" max="6" width="11.85546875" customWidth="1"/>
    <col min="7" max="7" width="12.140625" customWidth="1"/>
    <col min="8" max="8" width="11" customWidth="1"/>
    <col min="9" max="9" width="13.85546875" style="38" customWidth="1"/>
    <col min="10" max="10" width="10.85546875" customWidth="1"/>
    <col min="11" max="11" width="12" customWidth="1"/>
    <col min="12" max="12" width="15.28515625" customWidth="1"/>
    <col min="13" max="13" width="23.42578125" style="38" customWidth="1"/>
    <col min="14" max="15" width="23.42578125" style="52" customWidth="1"/>
    <col min="16" max="18" width="14.85546875" customWidth="1"/>
    <col min="19" max="19" width="14.7109375" customWidth="1"/>
    <col min="20" max="20" width="33.28515625" customWidth="1"/>
    <col min="21" max="22" width="0.28515625" hidden="1" customWidth="1"/>
    <col min="23" max="23" width="9.140625" hidden="1" customWidth="1"/>
  </cols>
  <sheetData>
    <row r="1" spans="1:26" s="23" customFormat="1" ht="62.25" customHeight="1">
      <c r="A1" s="84" t="s">
        <v>0</v>
      </c>
      <c r="B1" s="74" t="s">
        <v>1</v>
      </c>
      <c r="C1" s="80" t="s">
        <v>2</v>
      </c>
      <c r="D1" s="74" t="s">
        <v>3</v>
      </c>
      <c r="E1" s="74" t="s">
        <v>4</v>
      </c>
      <c r="F1" s="74" t="s">
        <v>5</v>
      </c>
      <c r="G1" s="74" t="s">
        <v>7</v>
      </c>
      <c r="H1" s="74" t="s">
        <v>9</v>
      </c>
      <c r="I1" s="76" t="s">
        <v>10</v>
      </c>
      <c r="J1" s="80" t="s">
        <v>159</v>
      </c>
      <c r="K1" s="74" t="s">
        <v>157</v>
      </c>
      <c r="L1" s="80" t="s">
        <v>174</v>
      </c>
      <c r="M1" s="76" t="s">
        <v>160</v>
      </c>
      <c r="N1" s="82" t="s">
        <v>161</v>
      </c>
      <c r="O1" s="83"/>
      <c r="P1" s="78" t="s">
        <v>165</v>
      </c>
      <c r="Q1" s="78" t="s">
        <v>173</v>
      </c>
      <c r="R1" s="74" t="s">
        <v>11</v>
      </c>
      <c r="S1" s="74" t="s">
        <v>141</v>
      </c>
      <c r="T1" s="72" t="s">
        <v>13</v>
      </c>
      <c r="X1" s="29"/>
      <c r="Y1" s="29"/>
      <c r="Z1" s="29"/>
    </row>
    <row r="2" spans="1:26" ht="36.75" customHeight="1">
      <c r="A2" s="85"/>
      <c r="B2" s="75"/>
      <c r="C2" s="81"/>
      <c r="D2" s="75"/>
      <c r="E2" s="75"/>
      <c r="F2" s="75"/>
      <c r="G2" s="75"/>
      <c r="H2" s="75"/>
      <c r="I2" s="77"/>
      <c r="J2" s="81"/>
      <c r="K2" s="75"/>
      <c r="L2" s="81"/>
      <c r="M2" s="77"/>
      <c r="N2" s="55" t="s">
        <v>162</v>
      </c>
      <c r="O2" s="55" t="s">
        <v>163</v>
      </c>
      <c r="P2" s="79"/>
      <c r="Q2" s="79"/>
      <c r="R2" s="75"/>
      <c r="S2" s="75"/>
      <c r="T2" s="73"/>
    </row>
    <row r="3" spans="1:26" ht="35.25" customHeight="1">
      <c r="A3" s="43" t="s">
        <v>25</v>
      </c>
      <c r="B3" s="7" t="s">
        <v>16</v>
      </c>
      <c r="C3" s="2" t="s">
        <v>26</v>
      </c>
      <c r="D3" s="7" t="s">
        <v>27</v>
      </c>
      <c r="E3" s="11">
        <v>564</v>
      </c>
      <c r="F3" s="11">
        <v>3689</v>
      </c>
      <c r="G3" s="3">
        <v>1</v>
      </c>
      <c r="H3" s="3" t="s">
        <v>28</v>
      </c>
      <c r="I3" s="35">
        <v>43340</v>
      </c>
      <c r="J3" s="4">
        <v>0</v>
      </c>
      <c r="K3" s="40">
        <v>28</v>
      </c>
      <c r="L3" s="40"/>
      <c r="M3" s="35">
        <f>DATE(YEAR(I3),MONTH(I3)+J3+K3+L3,DAY(I3))</f>
        <v>44193</v>
      </c>
      <c r="N3" s="53">
        <f ca="1">(TODAY()-M3)/30</f>
        <v>58.266666666666666</v>
      </c>
      <c r="O3" s="53">
        <f ca="1">(TODAY()-M3)</f>
        <v>1748</v>
      </c>
      <c r="P3" s="57">
        <v>45910</v>
      </c>
      <c r="Q3" s="60">
        <f t="shared" ref="Q3:Q12" ca="1" si="0">TODAY()-P3</f>
        <v>31</v>
      </c>
      <c r="R3" s="14" t="s">
        <v>29</v>
      </c>
      <c r="S3" s="15" t="s">
        <v>128</v>
      </c>
      <c r="T3" s="69" t="s">
        <v>185</v>
      </c>
    </row>
    <row r="4" spans="1:26" ht="38.25" customHeight="1">
      <c r="A4" s="43" t="s">
        <v>40</v>
      </c>
      <c r="B4" s="12" t="s">
        <v>16</v>
      </c>
      <c r="C4" s="9" t="s">
        <v>41</v>
      </c>
      <c r="D4" s="12" t="s">
        <v>27</v>
      </c>
      <c r="E4" s="11">
        <v>601</v>
      </c>
      <c r="F4" s="11">
        <v>3508</v>
      </c>
      <c r="G4" s="3">
        <v>1</v>
      </c>
      <c r="H4" s="9" t="s">
        <v>42</v>
      </c>
      <c r="I4" s="39">
        <v>43610</v>
      </c>
      <c r="J4" s="4">
        <v>0</v>
      </c>
      <c r="K4" s="31">
        <v>31</v>
      </c>
      <c r="L4" s="31"/>
      <c r="M4" s="35">
        <f t="shared" ref="M4:M12" si="1">DATE(YEAR(I4),MONTH(I4)+J4+K4+L4,DAY(I4))</f>
        <v>44555</v>
      </c>
      <c r="N4" s="54">
        <f t="shared" ref="N4:N12" ca="1" si="2">(TODAY()-M4)/30</f>
        <v>46.2</v>
      </c>
      <c r="O4" s="53">
        <f t="shared" ref="O4:O12" ca="1" si="3">(TODAY()-M4)</f>
        <v>1386</v>
      </c>
      <c r="P4" s="35" t="s">
        <v>172</v>
      </c>
      <c r="Q4" s="60" t="e">
        <f t="shared" ca="1" si="0"/>
        <v>#VALUE!</v>
      </c>
      <c r="R4" s="5" t="s">
        <v>43</v>
      </c>
      <c r="S4" s="15" t="s">
        <v>136</v>
      </c>
      <c r="T4" s="46" t="s">
        <v>186</v>
      </c>
    </row>
    <row r="5" spans="1:26" ht="54.75" customHeight="1">
      <c r="A5" s="43" t="s">
        <v>44</v>
      </c>
      <c r="B5" s="12" t="s">
        <v>45</v>
      </c>
      <c r="C5" s="9" t="s">
        <v>46</v>
      </c>
      <c r="D5" s="9" t="s">
        <v>27</v>
      </c>
      <c r="E5" s="9">
        <v>764</v>
      </c>
      <c r="F5" s="9">
        <v>4613</v>
      </c>
      <c r="G5" s="16">
        <v>0.9</v>
      </c>
      <c r="H5" s="2" t="s">
        <v>151</v>
      </c>
      <c r="I5" s="39">
        <v>43640</v>
      </c>
      <c r="J5" s="4">
        <v>0</v>
      </c>
      <c r="K5" s="28">
        <v>31</v>
      </c>
      <c r="L5" s="28"/>
      <c r="M5" s="35">
        <f t="shared" si="1"/>
        <v>44585</v>
      </c>
      <c r="N5" s="54">
        <f t="shared" ca="1" si="2"/>
        <v>45.2</v>
      </c>
      <c r="O5" s="53">
        <f t="shared" ca="1" si="3"/>
        <v>1356</v>
      </c>
      <c r="P5" s="35" t="s">
        <v>172</v>
      </c>
      <c r="Q5" s="60" t="e">
        <f t="shared" ca="1" si="0"/>
        <v>#VALUE!</v>
      </c>
      <c r="R5" s="18"/>
      <c r="S5" s="9" t="s">
        <v>135</v>
      </c>
      <c r="T5" s="70" t="s">
        <v>187</v>
      </c>
    </row>
    <row r="6" spans="1:26" ht="54.75" customHeight="1">
      <c r="A6" s="43" t="s">
        <v>68</v>
      </c>
      <c r="B6" s="12" t="s">
        <v>45</v>
      </c>
      <c r="C6" s="17" t="s">
        <v>69</v>
      </c>
      <c r="D6" s="9" t="s">
        <v>70</v>
      </c>
      <c r="E6" s="11">
        <v>643</v>
      </c>
      <c r="F6" s="11">
        <v>3787</v>
      </c>
      <c r="G6" s="20">
        <v>0.85</v>
      </c>
      <c r="H6" s="2" t="s">
        <v>71</v>
      </c>
      <c r="I6" s="36">
        <v>44411</v>
      </c>
      <c r="J6" s="4">
        <v>0</v>
      </c>
      <c r="K6" s="31">
        <v>31</v>
      </c>
      <c r="L6" s="31"/>
      <c r="M6" s="35">
        <f t="shared" si="1"/>
        <v>45354</v>
      </c>
      <c r="N6" s="54">
        <f t="shared" ca="1" si="2"/>
        <v>19.566666666666666</v>
      </c>
      <c r="O6" s="53">
        <f t="shared" ca="1" si="3"/>
        <v>587</v>
      </c>
      <c r="P6" s="35">
        <v>45725</v>
      </c>
      <c r="Q6" s="60">
        <f t="shared" ca="1" si="0"/>
        <v>216</v>
      </c>
      <c r="R6" s="12"/>
      <c r="S6" s="12" t="s">
        <v>134</v>
      </c>
      <c r="T6" s="46" t="s">
        <v>188</v>
      </c>
    </row>
    <row r="7" spans="1:26" ht="60" customHeight="1">
      <c r="A7" s="43" t="s">
        <v>72</v>
      </c>
      <c r="B7" s="7" t="s">
        <v>45</v>
      </c>
      <c r="C7" s="17" t="s">
        <v>73</v>
      </c>
      <c r="D7" s="9"/>
      <c r="E7" s="9">
        <v>410</v>
      </c>
      <c r="F7" s="9">
        <v>2083</v>
      </c>
      <c r="G7" s="16">
        <v>0.45</v>
      </c>
      <c r="H7" s="2" t="s">
        <v>149</v>
      </c>
      <c r="I7" s="36">
        <v>44465</v>
      </c>
      <c r="J7" s="4">
        <v>0</v>
      </c>
      <c r="K7" s="31">
        <v>31</v>
      </c>
      <c r="L7" s="31"/>
      <c r="M7" s="35">
        <f t="shared" si="1"/>
        <v>45408</v>
      </c>
      <c r="N7" s="54">
        <f t="shared" ca="1" si="2"/>
        <v>17.766666666666666</v>
      </c>
      <c r="O7" s="53">
        <f t="shared" ca="1" si="3"/>
        <v>533</v>
      </c>
      <c r="P7" s="57">
        <v>45907</v>
      </c>
      <c r="Q7" s="60">
        <f t="shared" ca="1" si="0"/>
        <v>34</v>
      </c>
      <c r="R7" s="21"/>
      <c r="S7" s="12" t="s">
        <v>133</v>
      </c>
      <c r="T7" s="64" t="s">
        <v>189</v>
      </c>
    </row>
    <row r="8" spans="1:26" ht="55.5" customHeight="1">
      <c r="A8" s="43" t="s">
        <v>74</v>
      </c>
      <c r="B8" s="7" t="s">
        <v>36</v>
      </c>
      <c r="C8" s="17" t="s">
        <v>69</v>
      </c>
      <c r="D8" s="9" t="s">
        <v>75</v>
      </c>
      <c r="E8" s="11">
        <v>450</v>
      </c>
      <c r="F8" s="24">
        <v>2700</v>
      </c>
      <c r="G8" s="16">
        <v>0.01</v>
      </c>
      <c r="H8" s="2" t="s">
        <v>76</v>
      </c>
      <c r="I8" s="36">
        <v>44944</v>
      </c>
      <c r="J8" s="4">
        <v>0</v>
      </c>
      <c r="K8" s="31">
        <v>31</v>
      </c>
      <c r="L8" s="31"/>
      <c r="M8" s="35">
        <f t="shared" si="1"/>
        <v>45887</v>
      </c>
      <c r="N8" s="54">
        <f ca="1">(TODAY()-M8)/30</f>
        <v>1.8</v>
      </c>
      <c r="O8" s="53">
        <f t="shared" ca="1" si="3"/>
        <v>54</v>
      </c>
      <c r="P8" s="35" t="s">
        <v>172</v>
      </c>
      <c r="Q8" s="60" t="e">
        <f t="shared" ca="1" si="0"/>
        <v>#VALUE!</v>
      </c>
      <c r="R8" s="21"/>
      <c r="S8" s="12" t="s">
        <v>132</v>
      </c>
      <c r="T8" s="46" t="s">
        <v>190</v>
      </c>
    </row>
    <row r="9" spans="1:26" ht="42">
      <c r="A9" s="43" t="s">
        <v>85</v>
      </c>
      <c r="B9" s="12" t="s">
        <v>86</v>
      </c>
      <c r="C9" s="17" t="s">
        <v>87</v>
      </c>
      <c r="D9" s="9" t="s">
        <v>70</v>
      </c>
      <c r="E9" s="9">
        <v>1500</v>
      </c>
      <c r="F9" s="9" t="s">
        <v>126</v>
      </c>
      <c r="G9" s="16">
        <v>0.02</v>
      </c>
      <c r="H9" s="1" t="s">
        <v>88</v>
      </c>
      <c r="I9" s="36">
        <v>45343</v>
      </c>
      <c r="J9" s="4">
        <v>0</v>
      </c>
      <c r="K9" s="30">
        <v>37</v>
      </c>
      <c r="L9" s="30"/>
      <c r="M9" s="35">
        <f t="shared" si="1"/>
        <v>46467</v>
      </c>
      <c r="N9" s="54">
        <f t="shared" ca="1" si="2"/>
        <v>-17.533333333333335</v>
      </c>
      <c r="O9" s="53">
        <f t="shared" ca="1" si="3"/>
        <v>-526</v>
      </c>
      <c r="P9" s="35" t="s">
        <v>172</v>
      </c>
      <c r="Q9" s="60" t="e">
        <f t="shared" ca="1" si="0"/>
        <v>#VALUE!</v>
      </c>
      <c r="R9" s="6"/>
      <c r="S9" s="22" t="s">
        <v>131</v>
      </c>
      <c r="T9" s="47" t="s">
        <v>89</v>
      </c>
    </row>
    <row r="10" spans="1:26" ht="42">
      <c r="A10" s="43" t="s">
        <v>90</v>
      </c>
      <c r="B10" s="12" t="s">
        <v>36</v>
      </c>
      <c r="C10" s="17" t="s">
        <v>69</v>
      </c>
      <c r="D10" s="18" t="s">
        <v>70</v>
      </c>
      <c r="E10" s="9">
        <v>615</v>
      </c>
      <c r="F10" s="9">
        <v>3492</v>
      </c>
      <c r="G10" s="16">
        <v>0.01</v>
      </c>
      <c r="H10" s="2" t="s">
        <v>154</v>
      </c>
      <c r="I10" s="36">
        <v>45196</v>
      </c>
      <c r="J10" s="4">
        <v>0</v>
      </c>
      <c r="K10" s="27">
        <v>31</v>
      </c>
      <c r="L10" s="27"/>
      <c r="M10" s="35">
        <f t="shared" si="1"/>
        <v>46139</v>
      </c>
      <c r="N10" s="54">
        <f t="shared" ca="1" si="2"/>
        <v>-6.6</v>
      </c>
      <c r="O10" s="53">
        <f t="shared" ca="1" si="3"/>
        <v>-198</v>
      </c>
      <c r="P10" s="58">
        <v>45892</v>
      </c>
      <c r="Q10" s="60">
        <f t="shared" ca="1" si="0"/>
        <v>49</v>
      </c>
      <c r="R10" s="21"/>
      <c r="S10" s="12" t="s">
        <v>130</v>
      </c>
      <c r="T10" s="71" t="s">
        <v>191</v>
      </c>
    </row>
    <row r="11" spans="1:26" ht="78">
      <c r="A11" s="50" t="s">
        <v>101</v>
      </c>
      <c r="B11" s="2" t="s">
        <v>102</v>
      </c>
      <c r="C11" s="10" t="s">
        <v>138</v>
      </c>
      <c r="D11" s="17" t="s">
        <v>83</v>
      </c>
      <c r="E11" s="9">
        <v>553148</v>
      </c>
      <c r="F11" s="9">
        <v>210736.67</v>
      </c>
      <c r="G11" s="34" t="s">
        <v>158</v>
      </c>
      <c r="H11" s="9" t="s">
        <v>103</v>
      </c>
      <c r="I11" s="37">
        <v>45678</v>
      </c>
      <c r="J11" s="4">
        <v>0</v>
      </c>
      <c r="K11" s="1">
        <v>54</v>
      </c>
      <c r="L11" s="1"/>
      <c r="M11" s="35">
        <f t="shared" si="1"/>
        <v>47320</v>
      </c>
      <c r="N11" s="54">
        <f t="shared" ca="1" si="2"/>
        <v>-45.966666666666669</v>
      </c>
      <c r="O11" s="53">
        <f t="shared" ca="1" si="3"/>
        <v>-1379</v>
      </c>
      <c r="P11" s="58">
        <v>46031</v>
      </c>
      <c r="Q11" s="60">
        <f t="shared" ca="1" si="0"/>
        <v>-90</v>
      </c>
      <c r="R11" s="9"/>
      <c r="S11" s="9" t="s">
        <v>129</v>
      </c>
      <c r="T11" s="47"/>
    </row>
    <row r="12" spans="1:26" ht="57" customHeight="1">
      <c r="A12" s="51" t="s">
        <v>109</v>
      </c>
      <c r="B12" s="2" t="s">
        <v>102</v>
      </c>
      <c r="C12" s="25" t="s">
        <v>124</v>
      </c>
      <c r="D12" s="18" t="s">
        <v>110</v>
      </c>
      <c r="E12" s="9">
        <v>450</v>
      </c>
      <c r="F12" s="9">
        <v>2523</v>
      </c>
      <c r="G12" s="34" t="s">
        <v>158</v>
      </c>
      <c r="H12" s="9" t="s">
        <v>140</v>
      </c>
      <c r="I12" s="37">
        <v>45788</v>
      </c>
      <c r="J12" s="45">
        <v>7</v>
      </c>
      <c r="K12" s="18">
        <v>24</v>
      </c>
      <c r="L12" s="18"/>
      <c r="M12" s="35">
        <f t="shared" si="1"/>
        <v>46732</v>
      </c>
      <c r="N12" s="54">
        <f t="shared" ca="1" si="2"/>
        <v>-26.366666666666667</v>
      </c>
      <c r="O12" s="53">
        <f t="shared" ca="1" si="3"/>
        <v>-791</v>
      </c>
      <c r="P12" s="59">
        <v>46246</v>
      </c>
      <c r="Q12" s="60">
        <f t="shared" ca="1" si="0"/>
        <v>-305</v>
      </c>
      <c r="R12" s="9"/>
      <c r="S12" s="18" t="s">
        <v>125</v>
      </c>
      <c r="T12" s="47"/>
    </row>
    <row r="13" spans="1:26">
      <c r="O13"/>
    </row>
    <row r="14" spans="1:26">
      <c r="O14"/>
    </row>
    <row r="15" spans="1:26">
      <c r="O15"/>
    </row>
    <row r="16" spans="1:26">
      <c r="O16"/>
    </row>
    <row r="17" spans="15:15">
      <c r="O17"/>
    </row>
    <row r="18" spans="15:15">
      <c r="O18"/>
    </row>
    <row r="19" spans="15:15">
      <c r="O19"/>
    </row>
    <row r="20" spans="15:15">
      <c r="O20"/>
    </row>
    <row r="21" spans="15:15">
      <c r="O21"/>
    </row>
    <row r="22" spans="15:15">
      <c r="O22"/>
    </row>
  </sheetData>
  <mergeCells count="19">
    <mergeCell ref="G1:G2"/>
    <mergeCell ref="A1:A2"/>
    <mergeCell ref="B1:B2"/>
    <mergeCell ref="C1:C2"/>
    <mergeCell ref="D1:D2"/>
    <mergeCell ref="E1:E2"/>
    <mergeCell ref="F1:F2"/>
    <mergeCell ref="T1:T2"/>
    <mergeCell ref="H1:H2"/>
    <mergeCell ref="I1:I2"/>
    <mergeCell ref="R1:R2"/>
    <mergeCell ref="S1:S2"/>
    <mergeCell ref="K1:K2"/>
    <mergeCell ref="M1:M2"/>
    <mergeCell ref="P1:P2"/>
    <mergeCell ref="Q1:Q2"/>
    <mergeCell ref="L1:L2"/>
    <mergeCell ref="N1:O1"/>
    <mergeCell ref="J1:J2"/>
  </mergeCells>
  <conditionalFormatting sqref="N1:O1048576">
    <cfRule type="cellIs" dxfId="15" priority="11" operator="greaterThan">
      <formula>0</formula>
    </cfRule>
    <cfRule type="cellIs" dxfId="14" priority="12" operator="greaterThan">
      <formula>0</formula>
    </cfRule>
  </conditionalFormatting>
  <conditionalFormatting sqref="N3:O3 O4:O12">
    <cfRule type="cellIs" dxfId="13" priority="19" operator="greaterThan">
      <formula>0</formula>
    </cfRule>
  </conditionalFormatting>
  <conditionalFormatting sqref="N3:O12">
    <cfRule type="cellIs" dxfId="12" priority="13" operator="lessThan">
      <formula>0</formula>
    </cfRule>
    <cfRule type="cellIs" dxfId="11" priority="16" operator="lessThan">
      <formula>0</formula>
    </cfRule>
    <cfRule type="cellIs" dxfId="10" priority="17" operator="greaterThan">
      <formula>0</formula>
    </cfRule>
    <cfRule type="cellIs" dxfId="9" priority="18" operator="greaterThan">
      <formula>0</formula>
    </cfRule>
    <cfRule type="cellIs" dxfId="8" priority="20" operator="greaterThan">
      <formula>0</formula>
    </cfRule>
    <cfRule type="cellIs" dxfId="7" priority="21" operator="equal">
      <formula>"▼"</formula>
    </cfRule>
    <cfRule type="cellIs" dxfId="6" priority="22" operator="lessThan">
      <formula>-7</formula>
    </cfRule>
    <cfRule type="cellIs" dxfId="5" priority="26" operator="lessThan">
      <formula>"p19&lt;0"</formula>
    </cfRule>
    <cfRule type="cellIs" dxfId="4" priority="27" operator="greaterThan">
      <formula>"p19&gt;0"</formula>
    </cfRule>
    <cfRule type="cellIs" dxfId="3" priority="28" operator="greaterThan">
      <formula>"p19&lt;0"</formula>
    </cfRule>
  </conditionalFormatting>
  <conditionalFormatting sqref="N3:O1048576 N1:N2">
    <cfRule type="cellIs" dxfId="2" priority="25" operator="greaterThan">
      <formula>"p&gt;0"</formula>
    </cfRule>
  </conditionalFormatting>
  <conditionalFormatting sqref="Q3:Q12">
    <cfRule type="cellIs" dxfId="1" priority="1" operator="greaterThan">
      <formula>"&lt;0"</formula>
    </cfRule>
    <cfRule type="cellIs" dxfId="0" priority="2" operator="lessThan">
      <formula>"&gt;0"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rightToLeft="1" tabSelected="1" zoomScaleNormal="100" workbookViewId="0">
      <selection activeCell="Q1" sqref="Q1:Q2"/>
    </sheetView>
  </sheetViews>
  <sheetFormatPr defaultRowHeight="15"/>
  <cols>
    <col min="1" max="1" width="17.140625" customWidth="1"/>
    <col min="2" max="2" width="11.85546875" customWidth="1"/>
    <col min="3" max="3" width="13.140625" customWidth="1"/>
    <col min="4" max="4" width="19.42578125" customWidth="1"/>
    <col min="5" max="5" width="10.140625" customWidth="1"/>
    <col min="6" max="6" width="13.28515625" customWidth="1"/>
    <col min="7" max="7" width="14.140625" customWidth="1"/>
    <col min="8" max="8" width="16.42578125" customWidth="1"/>
    <col min="9" max="9" width="11.42578125" customWidth="1"/>
    <col min="10" max="10" width="11.28515625" customWidth="1"/>
    <col min="11" max="11" width="12.5703125" style="38" customWidth="1"/>
    <col min="12" max="12" width="10.7109375" customWidth="1"/>
    <col min="13" max="13" width="11.85546875" customWidth="1"/>
    <col min="14" max="14" width="12" customWidth="1"/>
    <col min="15" max="15" width="14.42578125" style="38" customWidth="1"/>
    <col min="16" max="16" width="28.85546875" customWidth="1"/>
    <col min="17" max="17" width="33.28515625" customWidth="1"/>
    <col min="18" max="19" width="0.28515625" hidden="1" customWidth="1"/>
    <col min="20" max="20" width="9.140625" hidden="1" customWidth="1"/>
  </cols>
  <sheetData>
    <row r="1" spans="1:23" s="23" customFormat="1" ht="62.25" customHeight="1">
      <c r="A1" s="87" t="s">
        <v>0</v>
      </c>
      <c r="B1" s="89" t="s">
        <v>1</v>
      </c>
      <c r="C1" s="89" t="s">
        <v>2</v>
      </c>
      <c r="D1" s="89" t="s">
        <v>3</v>
      </c>
      <c r="E1" s="89" t="s">
        <v>4</v>
      </c>
      <c r="F1" s="89" t="s">
        <v>5</v>
      </c>
      <c r="G1" s="91" t="s">
        <v>6</v>
      </c>
      <c r="H1" s="89" t="s">
        <v>7</v>
      </c>
      <c r="I1" s="93" t="s">
        <v>8</v>
      </c>
      <c r="J1" s="89" t="s">
        <v>9</v>
      </c>
      <c r="K1" s="95" t="s">
        <v>10</v>
      </c>
      <c r="L1" s="86" t="s">
        <v>164</v>
      </c>
      <c r="M1" s="89" t="s">
        <v>157</v>
      </c>
      <c r="N1" s="86" t="s">
        <v>175</v>
      </c>
      <c r="O1" s="95" t="s">
        <v>160</v>
      </c>
      <c r="P1" s="41" t="s">
        <v>12</v>
      </c>
      <c r="Q1" s="97" t="s">
        <v>13</v>
      </c>
      <c r="U1" s="29"/>
      <c r="V1" s="29"/>
      <c r="W1" s="29"/>
    </row>
    <row r="2" spans="1:23" ht="18" customHeight="1">
      <c r="A2" s="88"/>
      <c r="B2" s="90"/>
      <c r="C2" s="90"/>
      <c r="D2" s="90"/>
      <c r="E2" s="90"/>
      <c r="F2" s="90"/>
      <c r="G2" s="92"/>
      <c r="H2" s="90"/>
      <c r="I2" s="94"/>
      <c r="J2" s="90"/>
      <c r="K2" s="96"/>
      <c r="L2" s="79"/>
      <c r="M2" s="90"/>
      <c r="N2" s="79"/>
      <c r="O2" s="96"/>
      <c r="P2" s="42" t="s">
        <v>14</v>
      </c>
      <c r="Q2" s="98"/>
    </row>
    <row r="3" spans="1:23" ht="63" customHeight="1">
      <c r="A3" s="43" t="s">
        <v>15</v>
      </c>
      <c r="B3" s="7" t="s">
        <v>16</v>
      </c>
      <c r="C3" s="2" t="s">
        <v>17</v>
      </c>
      <c r="D3" s="7"/>
      <c r="E3" s="7"/>
      <c r="F3" s="7"/>
      <c r="G3" s="1" t="s">
        <v>18</v>
      </c>
      <c r="H3" s="3">
        <v>1</v>
      </c>
      <c r="I3" s="1" t="s">
        <v>19</v>
      </c>
      <c r="J3" s="3"/>
      <c r="K3" s="35">
        <v>42583</v>
      </c>
      <c r="L3" s="4">
        <f>9*12</f>
        <v>108</v>
      </c>
      <c r="M3" s="5"/>
      <c r="N3" s="5">
        <v>0</v>
      </c>
      <c r="O3" s="35">
        <f>DATE(YEAR(K3),MONTH(K3)+L3+M3+N3,DAY(K3))</f>
        <v>45870</v>
      </c>
      <c r="P3" s="2" t="s">
        <v>20</v>
      </c>
      <c r="Q3" s="63" t="s">
        <v>176</v>
      </c>
    </row>
    <row r="4" spans="1:23" ht="58.5" customHeight="1">
      <c r="A4" s="44" t="s">
        <v>21</v>
      </c>
      <c r="B4" s="7" t="s">
        <v>16</v>
      </c>
      <c r="C4" s="2" t="s">
        <v>22</v>
      </c>
      <c r="D4" s="9"/>
      <c r="E4" s="7">
        <v>133</v>
      </c>
      <c r="F4" s="17" t="s">
        <v>146</v>
      </c>
      <c r="G4" s="8" t="s">
        <v>23</v>
      </c>
      <c r="H4" s="3">
        <v>1</v>
      </c>
      <c r="I4" s="1" t="s">
        <v>19</v>
      </c>
      <c r="J4" s="3" t="s">
        <v>24</v>
      </c>
      <c r="K4" s="35">
        <v>42584</v>
      </c>
      <c r="L4" s="4">
        <v>120</v>
      </c>
      <c r="M4" s="32">
        <v>12</v>
      </c>
      <c r="N4" s="5">
        <v>0</v>
      </c>
      <c r="O4" s="35">
        <f t="shared" ref="O4:O17" si="0">DATE(YEAR(K4),MONTH(K4)+L4+M4,DAY(K4))</f>
        <v>46601</v>
      </c>
      <c r="P4" s="2" t="s">
        <v>20</v>
      </c>
      <c r="Q4" s="63" t="s">
        <v>177</v>
      </c>
      <c r="R4" s="62"/>
      <c r="S4" s="62"/>
      <c r="T4" s="62"/>
      <c r="U4" s="62"/>
    </row>
    <row r="5" spans="1:23" ht="63" customHeight="1">
      <c r="A5" s="43" t="s">
        <v>33</v>
      </c>
      <c r="B5" s="12" t="s">
        <v>16</v>
      </c>
      <c r="C5" s="13" t="s">
        <v>34</v>
      </c>
      <c r="D5" s="9" t="s">
        <v>27</v>
      </c>
      <c r="E5" s="11">
        <v>300</v>
      </c>
      <c r="F5" s="11">
        <v>300</v>
      </c>
      <c r="G5" s="1" t="s">
        <v>147</v>
      </c>
      <c r="H5" s="3">
        <v>1</v>
      </c>
      <c r="I5" s="1" t="s">
        <v>30</v>
      </c>
      <c r="J5" s="9" t="s">
        <v>155</v>
      </c>
      <c r="K5" s="35">
        <v>43597</v>
      </c>
      <c r="L5" s="4">
        <v>96</v>
      </c>
      <c r="M5" s="31">
        <v>6</v>
      </c>
      <c r="N5" s="5">
        <v>0</v>
      </c>
      <c r="O5" s="35">
        <f t="shared" si="0"/>
        <v>46703</v>
      </c>
      <c r="P5" s="9" t="s">
        <v>31</v>
      </c>
      <c r="Q5" s="63" t="s">
        <v>178</v>
      </c>
      <c r="R5" s="61"/>
      <c r="S5" s="61"/>
      <c r="T5" s="61"/>
      <c r="U5" s="61"/>
      <c r="V5" s="61"/>
    </row>
    <row r="6" spans="1:23" ht="57.75" customHeight="1">
      <c r="A6" s="44" t="s">
        <v>35</v>
      </c>
      <c r="B6" s="12" t="s">
        <v>36</v>
      </c>
      <c r="C6" s="2" t="s">
        <v>37</v>
      </c>
      <c r="D6" s="9" t="s">
        <v>27</v>
      </c>
      <c r="E6" s="9">
        <v>40000</v>
      </c>
      <c r="F6" s="9">
        <v>4200</v>
      </c>
      <c r="G6" s="1" t="s">
        <v>38</v>
      </c>
      <c r="H6" s="16">
        <v>0.3</v>
      </c>
      <c r="I6" s="1" t="s">
        <v>30</v>
      </c>
      <c r="J6" s="2" t="s">
        <v>156</v>
      </c>
      <c r="K6" s="39">
        <v>43617</v>
      </c>
      <c r="L6" s="2">
        <f>12*21</f>
        <v>252</v>
      </c>
      <c r="M6" s="31">
        <v>12</v>
      </c>
      <c r="N6" s="5">
        <v>0</v>
      </c>
      <c r="O6" s="35">
        <f t="shared" si="0"/>
        <v>51653</v>
      </c>
      <c r="P6" s="15" t="s">
        <v>39</v>
      </c>
      <c r="Q6" s="64" t="s">
        <v>192</v>
      </c>
    </row>
    <row r="7" spans="1:23" ht="54" customHeight="1">
      <c r="A7" s="43" t="s">
        <v>62</v>
      </c>
      <c r="B7" s="12" t="s">
        <v>16</v>
      </c>
      <c r="C7" s="13" t="s">
        <v>63</v>
      </c>
      <c r="D7" s="9" t="s">
        <v>64</v>
      </c>
      <c r="E7" s="11">
        <v>341</v>
      </c>
      <c r="F7" s="11">
        <v>1000</v>
      </c>
      <c r="G7" s="1" t="s">
        <v>65</v>
      </c>
      <c r="H7" s="3">
        <v>1</v>
      </c>
      <c r="I7" s="1" t="s">
        <v>30</v>
      </c>
      <c r="J7" s="3" t="s">
        <v>66</v>
      </c>
      <c r="K7" s="35">
        <v>43733</v>
      </c>
      <c r="L7" s="2">
        <f>12*6</f>
        <v>72</v>
      </c>
      <c r="M7" s="31">
        <v>4</v>
      </c>
      <c r="N7" s="5">
        <v>0</v>
      </c>
      <c r="O7" s="35">
        <f t="shared" si="0"/>
        <v>46047</v>
      </c>
      <c r="P7" s="9" t="s">
        <v>67</v>
      </c>
      <c r="Q7" s="66" t="s">
        <v>179</v>
      </c>
      <c r="R7" s="67"/>
      <c r="S7" s="67"/>
      <c r="T7" s="67"/>
      <c r="U7" s="67"/>
    </row>
    <row r="8" spans="1:23" ht="60.75" customHeight="1">
      <c r="A8" s="43" t="s">
        <v>48</v>
      </c>
      <c r="B8" s="12" t="s">
        <v>16</v>
      </c>
      <c r="C8" s="17" t="s">
        <v>49</v>
      </c>
      <c r="D8" s="9" t="s">
        <v>27</v>
      </c>
      <c r="E8" s="18">
        <v>0</v>
      </c>
      <c r="F8" s="9">
        <v>0</v>
      </c>
      <c r="G8" s="7" t="s">
        <v>148</v>
      </c>
      <c r="H8" s="3">
        <v>1</v>
      </c>
      <c r="I8" s="1" t="s">
        <v>30</v>
      </c>
      <c r="J8" s="3" t="s">
        <v>50</v>
      </c>
      <c r="K8" s="39">
        <v>43864</v>
      </c>
      <c r="L8" s="2">
        <f>12*6</f>
        <v>72</v>
      </c>
      <c r="M8" s="30">
        <v>3</v>
      </c>
      <c r="N8" s="5">
        <v>0</v>
      </c>
      <c r="O8" s="35">
        <f t="shared" si="0"/>
        <v>46145</v>
      </c>
      <c r="P8" s="2" t="s">
        <v>51</v>
      </c>
      <c r="Q8" s="63" t="s">
        <v>180</v>
      </c>
      <c r="R8" s="68"/>
      <c r="S8" s="68"/>
      <c r="T8" s="68"/>
      <c r="U8" s="68"/>
    </row>
    <row r="9" spans="1:23" ht="42.75" customHeight="1">
      <c r="A9" s="43" t="s">
        <v>52</v>
      </c>
      <c r="B9" s="12" t="s">
        <v>53</v>
      </c>
      <c r="C9" s="13" t="s">
        <v>54</v>
      </c>
      <c r="D9" s="9" t="s">
        <v>55</v>
      </c>
      <c r="E9" s="9">
        <v>1500</v>
      </c>
      <c r="F9" s="9">
        <v>1200</v>
      </c>
      <c r="G9" s="1" t="s">
        <v>56</v>
      </c>
      <c r="H9" s="3">
        <v>0.6</v>
      </c>
      <c r="I9" s="1" t="s">
        <v>30</v>
      </c>
      <c r="J9" s="3" t="s">
        <v>57</v>
      </c>
      <c r="K9" s="35">
        <v>43905</v>
      </c>
      <c r="L9" s="2">
        <v>120</v>
      </c>
      <c r="M9" s="31">
        <v>6</v>
      </c>
      <c r="N9" s="5">
        <v>0</v>
      </c>
      <c r="O9" s="35">
        <f t="shared" si="0"/>
        <v>47741</v>
      </c>
      <c r="P9" s="26" t="s">
        <v>58</v>
      </c>
      <c r="Q9" s="64" t="s">
        <v>181</v>
      </c>
      <c r="R9" s="65"/>
      <c r="S9" s="65"/>
      <c r="T9" s="65"/>
      <c r="U9" s="65"/>
      <c r="V9" s="65"/>
    </row>
    <row r="10" spans="1:23" ht="56.25" customHeight="1">
      <c r="A10" s="48" t="s">
        <v>59</v>
      </c>
      <c r="B10" s="12" t="s">
        <v>45</v>
      </c>
      <c r="C10" s="17" t="s">
        <v>60</v>
      </c>
      <c r="D10" s="9" t="s">
        <v>55</v>
      </c>
      <c r="E10" s="9">
        <v>1950</v>
      </c>
      <c r="F10" s="9">
        <v>390</v>
      </c>
      <c r="G10" s="21" t="s">
        <v>61</v>
      </c>
      <c r="H10" s="16">
        <v>0.5</v>
      </c>
      <c r="I10" s="1" t="s">
        <v>30</v>
      </c>
      <c r="J10" s="2" t="s">
        <v>150</v>
      </c>
      <c r="K10" s="35">
        <v>44004</v>
      </c>
      <c r="L10" s="2">
        <v>120</v>
      </c>
      <c r="M10" s="33">
        <v>15</v>
      </c>
      <c r="N10" s="5">
        <v>0</v>
      </c>
      <c r="O10" s="35">
        <f t="shared" si="0"/>
        <v>48113</v>
      </c>
      <c r="P10" s="19" t="s">
        <v>32</v>
      </c>
      <c r="Q10" s="64" t="s">
        <v>182</v>
      </c>
    </row>
    <row r="11" spans="1:23" ht="60" customHeight="1">
      <c r="A11" s="43" t="s">
        <v>77</v>
      </c>
      <c r="B11" s="12" t="s">
        <v>45</v>
      </c>
      <c r="C11" s="9" t="s">
        <v>78</v>
      </c>
      <c r="D11" s="9" t="s">
        <v>79</v>
      </c>
      <c r="E11" s="9">
        <v>24474</v>
      </c>
      <c r="F11" s="9">
        <v>500</v>
      </c>
      <c r="G11" s="1" t="s">
        <v>80</v>
      </c>
      <c r="H11" s="16">
        <v>0.35</v>
      </c>
      <c r="I11" s="1" t="s">
        <v>30</v>
      </c>
      <c r="J11" s="1" t="s">
        <v>153</v>
      </c>
      <c r="K11" s="36">
        <v>45161</v>
      </c>
      <c r="L11" s="2">
        <v>0</v>
      </c>
      <c r="M11" s="31">
        <v>6</v>
      </c>
      <c r="N11" s="5">
        <v>0</v>
      </c>
      <c r="O11" s="35">
        <f t="shared" si="0"/>
        <v>45345</v>
      </c>
      <c r="P11" s="2" t="s">
        <v>81</v>
      </c>
      <c r="Q11" s="64" t="s">
        <v>193</v>
      </c>
    </row>
    <row r="12" spans="1:23" ht="67.5" customHeight="1">
      <c r="A12" s="43" t="s">
        <v>82</v>
      </c>
      <c r="B12" s="12" t="s">
        <v>36</v>
      </c>
      <c r="C12" s="12" t="s">
        <v>78</v>
      </c>
      <c r="D12" s="9" t="s">
        <v>83</v>
      </c>
      <c r="E12" s="9">
        <v>10503</v>
      </c>
      <c r="F12" s="9">
        <v>800</v>
      </c>
      <c r="G12" s="17" t="s">
        <v>84</v>
      </c>
      <c r="H12" s="16">
        <v>0</v>
      </c>
      <c r="I12" s="1" t="s">
        <v>30</v>
      </c>
      <c r="J12" s="1" t="s">
        <v>152</v>
      </c>
      <c r="K12" s="36">
        <v>45161</v>
      </c>
      <c r="L12" s="2">
        <v>0</v>
      </c>
      <c r="M12" s="31">
        <v>24</v>
      </c>
      <c r="N12" s="5">
        <v>0</v>
      </c>
      <c r="O12" s="35">
        <f t="shared" si="0"/>
        <v>45892</v>
      </c>
      <c r="P12" s="2" t="s">
        <v>32</v>
      </c>
      <c r="Q12" s="64" t="s">
        <v>193</v>
      </c>
    </row>
    <row r="13" spans="1:23" ht="62.25" customHeight="1">
      <c r="A13" s="43" t="s">
        <v>115</v>
      </c>
      <c r="B13" s="12" t="s">
        <v>45</v>
      </c>
      <c r="C13" s="2" t="s">
        <v>116</v>
      </c>
      <c r="D13" s="9" t="s">
        <v>83</v>
      </c>
      <c r="E13" s="9">
        <v>16000</v>
      </c>
      <c r="F13" s="9">
        <v>890</v>
      </c>
      <c r="G13" s="1" t="s">
        <v>117</v>
      </c>
      <c r="H13" s="16">
        <v>0.9</v>
      </c>
      <c r="I13" s="1" t="s">
        <v>19</v>
      </c>
      <c r="J13" s="2" t="s">
        <v>118</v>
      </c>
      <c r="K13" s="36">
        <v>45201</v>
      </c>
      <c r="L13" s="2">
        <f>22*12</f>
        <v>264</v>
      </c>
      <c r="M13" s="31">
        <v>12</v>
      </c>
      <c r="N13" s="5">
        <v>0</v>
      </c>
      <c r="O13" s="35">
        <f t="shared" si="0"/>
        <v>53602</v>
      </c>
      <c r="P13" s="2" t="s">
        <v>119</v>
      </c>
      <c r="Q13" s="46" t="s">
        <v>47</v>
      </c>
    </row>
    <row r="14" spans="1:23" ht="57" customHeight="1">
      <c r="A14" s="43" t="s">
        <v>91</v>
      </c>
      <c r="B14" s="12" t="s">
        <v>45</v>
      </c>
      <c r="C14" s="7" t="s">
        <v>137</v>
      </c>
      <c r="D14" s="9" t="s">
        <v>92</v>
      </c>
      <c r="E14" s="9">
        <v>308.64</v>
      </c>
      <c r="F14" s="9">
        <v>308.64</v>
      </c>
      <c r="G14" s="49" t="s">
        <v>145</v>
      </c>
      <c r="H14" s="3">
        <v>0.85</v>
      </c>
      <c r="I14" s="1" t="s">
        <v>19</v>
      </c>
      <c r="J14" s="17" t="s">
        <v>93</v>
      </c>
      <c r="K14" s="35">
        <v>45466</v>
      </c>
      <c r="L14" s="2">
        <v>173</v>
      </c>
      <c r="M14" s="1">
        <v>7</v>
      </c>
      <c r="N14" s="5">
        <v>0</v>
      </c>
      <c r="O14" s="35">
        <f t="shared" si="0"/>
        <v>50944</v>
      </c>
      <c r="P14" s="2" t="s">
        <v>94</v>
      </c>
      <c r="Q14" s="46" t="s">
        <v>139</v>
      </c>
    </row>
    <row r="15" spans="1:23" ht="58.5">
      <c r="A15" s="50" t="s">
        <v>95</v>
      </c>
      <c r="B15" s="12" t="s">
        <v>45</v>
      </c>
      <c r="C15" s="9" t="s">
        <v>96</v>
      </c>
      <c r="D15" s="17" t="s">
        <v>97</v>
      </c>
      <c r="E15" s="9">
        <v>0</v>
      </c>
      <c r="F15" s="9">
        <v>0</v>
      </c>
      <c r="G15" s="8" t="s">
        <v>142</v>
      </c>
      <c r="H15" s="3">
        <v>0.1</v>
      </c>
      <c r="I15" s="1" t="s">
        <v>19</v>
      </c>
      <c r="J15" s="9" t="s">
        <v>98</v>
      </c>
      <c r="K15" s="37">
        <v>45594</v>
      </c>
      <c r="L15" s="2">
        <v>60</v>
      </c>
      <c r="M15" s="1">
        <v>6</v>
      </c>
      <c r="N15" s="5">
        <v>0</v>
      </c>
      <c r="O15" s="35">
        <f t="shared" si="0"/>
        <v>47602</v>
      </c>
      <c r="P15" s="2" t="s">
        <v>99</v>
      </c>
      <c r="Q15" s="46" t="s">
        <v>100</v>
      </c>
    </row>
    <row r="16" spans="1:23" ht="65.25" customHeight="1">
      <c r="A16" s="51" t="s">
        <v>104</v>
      </c>
      <c r="B16" s="2" t="s">
        <v>102</v>
      </c>
      <c r="C16" s="2" t="s">
        <v>120</v>
      </c>
      <c r="D16" s="17" t="s">
        <v>105</v>
      </c>
      <c r="E16" s="2">
        <v>0</v>
      </c>
      <c r="F16" s="9">
        <v>0</v>
      </c>
      <c r="G16" s="2" t="s">
        <v>121</v>
      </c>
      <c r="H16" s="16">
        <v>0.5</v>
      </c>
      <c r="I16" s="1" t="s">
        <v>19</v>
      </c>
      <c r="J16" s="9" t="s">
        <v>123</v>
      </c>
      <c r="K16" s="37">
        <v>45788</v>
      </c>
      <c r="L16" s="2">
        <v>0</v>
      </c>
      <c r="M16" s="9"/>
      <c r="N16" s="5">
        <v>0</v>
      </c>
      <c r="O16" s="35">
        <f t="shared" si="0"/>
        <v>45788</v>
      </c>
      <c r="P16" s="2" t="s">
        <v>122</v>
      </c>
      <c r="Q16" s="47" t="s">
        <v>183</v>
      </c>
    </row>
    <row r="17" spans="1:17" ht="83.25" customHeight="1">
      <c r="A17" s="44" t="s">
        <v>106</v>
      </c>
      <c r="B17" s="2" t="s">
        <v>127</v>
      </c>
      <c r="C17" s="2" t="s">
        <v>143</v>
      </c>
      <c r="D17" s="17" t="s">
        <v>107</v>
      </c>
      <c r="E17" s="9">
        <v>3950</v>
      </c>
      <c r="F17" s="9">
        <v>460</v>
      </c>
      <c r="G17" s="18" t="s">
        <v>108</v>
      </c>
      <c r="H17" s="9"/>
      <c r="I17" s="1" t="s">
        <v>19</v>
      </c>
      <c r="J17" s="9"/>
      <c r="K17" s="37"/>
      <c r="L17" s="2">
        <v>0</v>
      </c>
      <c r="M17" s="1">
        <v>18</v>
      </c>
      <c r="N17" s="5">
        <v>0</v>
      </c>
      <c r="O17" s="35">
        <f t="shared" si="0"/>
        <v>547</v>
      </c>
      <c r="P17" s="2" t="s">
        <v>144</v>
      </c>
      <c r="Q17" s="47" t="s">
        <v>184</v>
      </c>
    </row>
    <row r="18" spans="1:17" ht="48" customHeight="1">
      <c r="A18" s="44" t="s">
        <v>111</v>
      </c>
      <c r="B18" s="2" t="s">
        <v>112</v>
      </c>
      <c r="C18" s="17"/>
      <c r="D18" s="17" t="s">
        <v>113</v>
      </c>
      <c r="E18" s="17"/>
      <c r="F18" s="17"/>
      <c r="G18" s="18" t="s">
        <v>114</v>
      </c>
      <c r="H18" s="9"/>
      <c r="I18" s="9"/>
      <c r="J18" s="9"/>
      <c r="K18" s="37"/>
      <c r="L18" s="2">
        <v>0</v>
      </c>
      <c r="M18" s="9"/>
      <c r="N18" s="5">
        <v>0</v>
      </c>
      <c r="O18" s="37"/>
      <c r="P18" s="9"/>
      <c r="Q18" s="47"/>
    </row>
    <row r="19" spans="1:17" ht="36" customHeight="1">
      <c r="A19" s="44" t="s">
        <v>166</v>
      </c>
      <c r="B19" s="56" t="s">
        <v>167</v>
      </c>
      <c r="C19" t="s">
        <v>168</v>
      </c>
    </row>
    <row r="20" spans="1:17" ht="41.25" customHeight="1">
      <c r="A20" s="44" t="s">
        <v>169</v>
      </c>
      <c r="B20" s="56" t="s">
        <v>170</v>
      </c>
      <c r="C20" t="s">
        <v>171</v>
      </c>
    </row>
  </sheetData>
  <mergeCells count="16">
    <mergeCell ref="Q1:Q2"/>
    <mergeCell ref="M1:M2"/>
    <mergeCell ref="O1:O2"/>
    <mergeCell ref="N1:N2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honeticPr fontId="18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مشارکت مدنی</vt:lpstr>
      <vt:lpstr>Sheet1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Saeideh Abdolrasouli</dc:creator>
  <cp:lastModifiedBy>Shima Zakeri</cp:lastModifiedBy>
  <dcterms:created xsi:type="dcterms:W3CDTF">2025-05-31T07:17:08Z</dcterms:created>
  <dcterms:modified xsi:type="dcterms:W3CDTF">2025-10-11T08:44:07Z</dcterms:modified>
</cp:coreProperties>
</file>